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menleving\RegieopUit\afdeling\Contractadvisering\contractadviseurs\CM nieuw 2021\WMO\Begeleiding en ORH H4 gemeenten\inkoop en aanbesteding\aanbesteding 2023 H5 gemeenten\Definitieve stukken\"/>
    </mc:Choice>
  </mc:AlternateContent>
  <xr:revisionPtr revIDLastSave="0" documentId="8_{1CC15E2D-F74B-4E20-8186-5C02A0E2BBB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rieven" sheetId="1" r:id="rId1"/>
    <sheet name="cijfers OVA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" l="1"/>
  <c r="G63" i="1"/>
  <c r="C80" i="1"/>
  <c r="F80" i="1" s="1"/>
  <c r="C75" i="1"/>
  <c r="F75" i="1" s="1"/>
  <c r="G47" i="1"/>
  <c r="F2" i="1" l="1"/>
  <c r="F45" i="1" l="1"/>
  <c r="G45" i="1" s="1"/>
  <c r="F43" i="1"/>
  <c r="G43" i="1" s="1"/>
  <c r="F44" i="1"/>
  <c r="G44" i="1" s="1"/>
  <c r="F40" i="1"/>
  <c r="G40" i="1" s="1"/>
  <c r="F59" i="1"/>
  <c r="G59" i="1" s="1"/>
  <c r="F30" i="1"/>
  <c r="G30" i="1" s="1"/>
  <c r="F37" i="1"/>
  <c r="G37" i="1" s="1"/>
  <c r="F39" i="1"/>
  <c r="G39" i="1" s="1"/>
  <c r="F8" i="1"/>
  <c r="G8" i="1" s="1"/>
  <c r="F7" i="1"/>
  <c r="G7" i="1" s="1"/>
  <c r="F5" i="1"/>
  <c r="G5" i="1" s="1"/>
  <c r="F20" i="1"/>
  <c r="G20" i="1" s="1"/>
  <c r="F58" i="1"/>
  <c r="G58" i="1" s="1"/>
  <c r="F19" i="1"/>
  <c r="G19" i="1" s="1"/>
  <c r="F55" i="1"/>
  <c r="G55" i="1" s="1"/>
  <c r="F29" i="1"/>
  <c r="G29" i="1" s="1"/>
  <c r="F36" i="1"/>
  <c r="G36" i="1" s="1"/>
  <c r="F26" i="1"/>
  <c r="G26" i="1" s="1"/>
  <c r="F14" i="1"/>
  <c r="G14" i="1" s="1"/>
  <c r="F50" i="1"/>
  <c r="G50" i="1" s="1"/>
  <c r="F27" i="1"/>
  <c r="G27" i="1" s="1"/>
  <c r="F13" i="1"/>
  <c r="G13" i="1" s="1"/>
  <c r="F49" i="1"/>
  <c r="G49" i="1" s="1"/>
  <c r="F35" i="1"/>
  <c r="G35" i="1" s="1"/>
  <c r="F23" i="1"/>
  <c r="G23" i="1" s="1"/>
  <c r="F38" i="1"/>
  <c r="G38" i="1" s="1"/>
  <c r="F34" i="1"/>
  <c r="G34" i="1" s="1"/>
  <c r="F28" i="1"/>
  <c r="G28" i="1" s="1"/>
  <c r="F22" i="1"/>
  <c r="G22" i="1" s="1"/>
  <c r="F16" i="1"/>
  <c r="G16" i="1" s="1"/>
  <c r="F12" i="1"/>
  <c r="G12" i="1" s="1"/>
  <c r="F6" i="1"/>
  <c r="G6" i="1" s="1"/>
  <c r="F65" i="1"/>
  <c r="G65" i="1" s="1"/>
  <c r="F52" i="1"/>
  <c r="G52" i="1" s="1"/>
  <c r="F48" i="1"/>
  <c r="G48" i="1" s="1"/>
  <c r="F33" i="1"/>
  <c r="G33" i="1" s="1"/>
  <c r="F21" i="1"/>
  <c r="G21" i="1" s="1"/>
  <c r="F15" i="1"/>
  <c r="G15" i="1" s="1"/>
  <c r="F9" i="1"/>
  <c r="G9" i="1" s="1"/>
  <c r="F62" i="1"/>
  <c r="G62" i="1" s="1"/>
  <c r="F51" i="1"/>
  <c r="G51" i="1" s="1"/>
</calcChain>
</file>

<file path=xl/sharedStrings.xml><?xml version="1.0" encoding="utf-8"?>
<sst xmlns="http://schemas.openxmlformats.org/spreadsheetml/2006/main" count="174" uniqueCount="94">
  <si>
    <t>Omschrijving</t>
  </si>
  <si>
    <t>Sociaal Persoonlijk Functioneren Trede 1</t>
  </si>
  <si>
    <t>Sociaal Persoonlijk Functioneren Trede 2</t>
  </si>
  <si>
    <t>Sociaal Persoonlijk Functioneren Trede 3</t>
  </si>
  <si>
    <t>Sociaal Persoonlijk Functioneren Trede 4</t>
  </si>
  <si>
    <t>Sociaal Persoonlijk Functioneren Waakvlam</t>
  </si>
  <si>
    <t>Financiën Trede 1</t>
  </si>
  <si>
    <t>Financiën Trede 2</t>
  </si>
  <si>
    <t>Financiën Trede 3</t>
  </si>
  <si>
    <t>Financiën Trede 4</t>
  </si>
  <si>
    <t>Financiën Waakvlam</t>
  </si>
  <si>
    <t>Huisvesting Trede 1</t>
  </si>
  <si>
    <t>Huisvesting Trede 2</t>
  </si>
  <si>
    <t>Huisvesting Trede 3</t>
  </si>
  <si>
    <t>Huisvesting Trede 4</t>
  </si>
  <si>
    <t>Huisvesting Waakvlam</t>
  </si>
  <si>
    <t>Ondersteuning en Regie bij het Huishouden Trede 1</t>
  </si>
  <si>
    <t>Ondersteuning en Regie bij het Huishouden Trede 2</t>
  </si>
  <si>
    <t>Gezondheid Trede 1</t>
  </si>
  <si>
    <t>Gezondheid Trede 2</t>
  </si>
  <si>
    <t>Gezondheid Trede 3</t>
  </si>
  <si>
    <t>Gezondheid Trede 4</t>
  </si>
  <si>
    <t>Gezondheid Waakvlam</t>
  </si>
  <si>
    <t>Kortdurend Verblijf</t>
  </si>
  <si>
    <t>Ontmoetingscentrum</t>
  </si>
  <si>
    <t>Maaltijdvoorziening</t>
  </si>
  <si>
    <t>Vervoer zonder rolstoel</t>
  </si>
  <si>
    <t>Vervoer met rolstoel</t>
  </si>
  <si>
    <t>Niet Acute zorg buiten kantoortijden</t>
  </si>
  <si>
    <t>Perceel 1</t>
  </si>
  <si>
    <t>Perceel 2</t>
  </si>
  <si>
    <t>Perceel 3</t>
  </si>
  <si>
    <t>Perceel 4</t>
  </si>
  <si>
    <t>Perceel 6</t>
  </si>
  <si>
    <t>Perceel 5</t>
  </si>
  <si>
    <t>Perceel 7</t>
  </si>
  <si>
    <t>Perceel 8</t>
  </si>
  <si>
    <t>Aanvullende producten</t>
  </si>
  <si>
    <t>Aanvullend product kindzorg bij ORH</t>
  </si>
  <si>
    <t>Aanvullend product wasverzorging bij ORH</t>
  </si>
  <si>
    <t>Ondersteuning en Regie bij het Huishouden Trede 3 (oud)</t>
  </si>
  <si>
    <t>Ondersteuning en Regie bij het Huishouden Trede 4 (oud)</t>
  </si>
  <si>
    <t xml:space="preserve">periode </t>
  </si>
  <si>
    <t>Per maand</t>
  </si>
  <si>
    <t>Per etmaal</t>
  </si>
  <si>
    <t>Per dagdeel</t>
  </si>
  <si>
    <t>Per dag (2x)</t>
  </si>
  <si>
    <t>Ondersteuning en Regie bij het Huishouden Trede 5</t>
  </si>
  <si>
    <t>Aanvullend product ORH Westland</t>
  </si>
  <si>
    <t>Overgangsproducten ORH tot uiterlijk 31-12-2024 (alleen voor indicaties 2022 of eerder)</t>
  </si>
  <si>
    <t>IWMO code</t>
  </si>
  <si>
    <t>105N3</t>
  </si>
  <si>
    <t>105N4</t>
  </si>
  <si>
    <t>Stuks/output</t>
  </si>
  <si>
    <t>Stuks/inspanning</t>
  </si>
  <si>
    <t>Per week</t>
  </si>
  <si>
    <t>minuten/inspanning</t>
  </si>
  <si>
    <t>Eenheid indicatie</t>
  </si>
  <si>
    <t>Dagdelen/inspanning</t>
  </si>
  <si>
    <t>Tarief kostprijsonderzoek</t>
  </si>
  <si>
    <t>def OVA personeel (90%)</t>
  </si>
  <si>
    <t>Index voorlopig 2022 meegenomen in kostprijsonderzoek</t>
  </si>
  <si>
    <t>def materieel (10%)</t>
  </si>
  <si>
    <t xml:space="preserve">Bijstelling </t>
  </si>
  <si>
    <t>Prijsindexcijfers personele kosten</t>
  </si>
  <si>
    <t>Jaar</t>
  </si>
  <si>
    <t>Prijsindexcijfer</t>
  </si>
  <si>
    <t>2023 (voorlopig)</t>
  </si>
  <si>
    <t>4,42%**</t>
  </si>
  <si>
    <t>De onderstaande percentages zijn definitief, behalve als dit anders vermeld staat bij een jaar. Het prijsindexcijfer materiële kosten bedroeg in de jaren vanaf 2001:</t>
  </si>
  <si>
    <t>Prijsindexcijfers materiële kosten</t>
  </si>
  <si>
    <t>9,25%**</t>
  </si>
  <si>
    <t>Wat is het prijsindexcijfer voor personele kosten? | Nederlandse Zorgautoriteit (nza.nl)</t>
  </si>
  <si>
    <t>https://www.nza.nl/documenten/vragen-en-antwoorden/wat-is-het-prijsindexcijfer-materiele-kosten</t>
  </si>
  <si>
    <t>OVA sept personeel (90%)</t>
  </si>
  <si>
    <t>OVA materieel (10%)</t>
  </si>
  <si>
    <t>Totaal</t>
  </si>
  <si>
    <t>Factor</t>
  </si>
  <si>
    <t>1094W</t>
  </si>
  <si>
    <t xml:space="preserve">Toeleiding naar passende dagbesteding </t>
  </si>
  <si>
    <t>Ontmoetingscentrum wendagen</t>
  </si>
  <si>
    <t xml:space="preserve">Ondersteuning en Regie bij het Huishouden Trede 3 </t>
  </si>
  <si>
    <t xml:space="preserve">Ondersteuning en Regie bij het Huishouden Trede 4 </t>
  </si>
  <si>
    <t>37,80 per uur</t>
  </si>
  <si>
    <t xml:space="preserve">Berekening </t>
  </si>
  <si>
    <t>DEFINTIEVE TARIEVEN 2023</t>
  </si>
  <si>
    <t xml:space="preserve">TARIEVEN 2023 REGIO H5 </t>
  </si>
  <si>
    <t>Tarief incl nacaculatie 2022 verschil OVA voorlopig en defintief is 1,0103%</t>
  </si>
  <si>
    <t>Indexering 2023 voorlopig OVA  90% personeel 10% materiaal is 4,753%</t>
  </si>
  <si>
    <t>Dagbesteding Trede 1</t>
  </si>
  <si>
    <t>Dagbesteding Trede 2</t>
  </si>
  <si>
    <t>Dagbesteding Trede 3</t>
  </si>
  <si>
    <t>Dagbesteding Trede 4</t>
  </si>
  <si>
    <t>Dagbesteding Waakvlam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</si>
</sst>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0.00000"/>
  </numFmts>
  <fonts count="18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5"/>
      <color rgb="FF000000"/>
      <name val="Verdana"/>
      <family val="2"/>
    </font>
    <font>
      <b/>
      <sz val="15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/>
    <xf numFmtId="0" fontId="4" fillId="0" borderId="1" xfId="0" applyFont="1" applyBorder="1" applyAlignment="1">
      <alignment wrapText="1"/>
    </xf>
    <xf numFmtId="0" fontId="2" fillId="0" borderId="6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wrapText="1"/>
    </xf>
    <xf numFmtId="44" fontId="2" fillId="2" borderId="1" xfId="0" applyNumberFormat="1" applyFont="1" applyFill="1" applyBorder="1"/>
    <xf numFmtId="0" fontId="5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wrapText="1"/>
    </xf>
    <xf numFmtId="0" fontId="6" fillId="0" borderId="3" xfId="0" applyFont="1" applyBorder="1" applyAlignment="1">
      <alignment vertical="center"/>
    </xf>
    <xf numFmtId="0" fontId="4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6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wrapText="1"/>
    </xf>
    <xf numFmtId="0" fontId="1" fillId="0" borderId="7" xfId="0" applyFont="1" applyBorder="1"/>
    <xf numFmtId="0" fontId="7" fillId="0" borderId="8" xfId="0" applyFont="1" applyBorder="1" applyAlignment="1">
      <alignment wrapText="1"/>
    </xf>
    <xf numFmtId="0" fontId="2" fillId="0" borderId="0" xfId="0" applyFont="1"/>
    <xf numFmtId="0" fontId="2" fillId="0" borderId="2" xfId="0" applyFont="1" applyBorder="1"/>
    <xf numFmtId="0" fontId="9" fillId="0" borderId="0" xfId="0" applyFont="1"/>
    <xf numFmtId="0" fontId="1" fillId="0" borderId="10" xfId="0" applyFont="1" applyBorder="1" applyAlignment="1">
      <alignment wrapText="1"/>
    </xf>
    <xf numFmtId="0" fontId="1" fillId="0" borderId="6" xfId="0" applyFont="1" applyBorder="1" applyAlignment="1">
      <alignment wrapText="1"/>
    </xf>
    <xf numFmtId="10" fontId="1" fillId="0" borderId="0" xfId="0" applyNumberFormat="1" applyFont="1" applyBorder="1" applyAlignment="1">
      <alignment wrapText="1"/>
    </xf>
    <xf numFmtId="10" fontId="1" fillId="0" borderId="12" xfId="0" applyNumberFormat="1" applyFont="1" applyBorder="1"/>
    <xf numFmtId="0" fontId="1" fillId="0" borderId="0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10" fontId="1" fillId="0" borderId="6" xfId="0" applyNumberFormat="1" applyFont="1" applyBorder="1" applyAlignment="1">
      <alignment wrapText="1"/>
    </xf>
    <xf numFmtId="0" fontId="11" fillId="3" borderId="15" xfId="0" applyFont="1" applyFill="1" applyBorder="1" applyAlignment="1">
      <alignment vertical="top" wrapText="1"/>
    </xf>
    <xf numFmtId="0" fontId="11" fillId="3" borderId="16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horizontal="center" vertical="top" wrapText="1"/>
    </xf>
    <xf numFmtId="10" fontId="10" fillId="3" borderId="16" xfId="0" applyNumberFormat="1" applyFont="1" applyFill="1" applyBorder="1" applyAlignment="1">
      <alignment vertical="top" wrapText="1"/>
    </xf>
    <xf numFmtId="0" fontId="10" fillId="3" borderId="16" xfId="0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3" fillId="3" borderId="15" xfId="0" applyFont="1" applyFill="1" applyBorder="1" applyAlignment="1">
      <alignment vertical="top" wrapText="1"/>
    </xf>
    <xf numFmtId="0" fontId="13" fillId="3" borderId="16" xfId="0" applyFont="1" applyFill="1" applyBorder="1" applyAlignment="1">
      <alignment vertical="top" wrapText="1"/>
    </xf>
    <xf numFmtId="0" fontId="12" fillId="3" borderId="15" xfId="0" applyFont="1" applyFill="1" applyBorder="1" applyAlignment="1">
      <alignment vertical="top" wrapText="1"/>
    </xf>
    <xf numFmtId="10" fontId="12" fillId="3" borderId="16" xfId="0" applyNumberFormat="1" applyFont="1" applyFill="1" applyBorder="1" applyAlignment="1">
      <alignment vertical="top" wrapText="1"/>
    </xf>
    <xf numFmtId="0" fontId="12" fillId="3" borderId="16" xfId="0" applyFont="1" applyFill="1" applyBorder="1" applyAlignment="1">
      <alignment vertical="top" wrapText="1"/>
    </xf>
    <xf numFmtId="0" fontId="14" fillId="0" borderId="0" xfId="1" applyAlignment="1">
      <alignment vertical="center"/>
    </xf>
    <xf numFmtId="0" fontId="1" fillId="0" borderId="11" xfId="0" applyFont="1" applyBorder="1" applyAlignment="1">
      <alignment wrapText="1"/>
    </xf>
    <xf numFmtId="0" fontId="2" fillId="0" borderId="17" xfId="0" applyFont="1" applyBorder="1"/>
    <xf numFmtId="10" fontId="8" fillId="0" borderId="14" xfId="0" applyNumberFormat="1" applyFont="1" applyBorder="1" applyAlignment="1">
      <alignment wrapText="1"/>
    </xf>
    <xf numFmtId="10" fontId="8" fillId="0" borderId="0" xfId="0" applyNumberFormat="1" applyFont="1" applyBorder="1" applyAlignment="1">
      <alignment wrapText="1"/>
    </xf>
    <xf numFmtId="164" fontId="1" fillId="0" borderId="0" xfId="0" applyNumberFormat="1" applyFont="1"/>
    <xf numFmtId="2" fontId="1" fillId="0" borderId="0" xfId="0" applyNumberFormat="1" applyFont="1"/>
    <xf numFmtId="0" fontId="16" fillId="2" borderId="6" xfId="0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wrapText="1"/>
    </xf>
    <xf numFmtId="0" fontId="3" fillId="0" borderId="6" xfId="0" applyFont="1" applyBorder="1" applyAlignment="1">
      <alignment horizontal="right" vertical="center" wrapText="1"/>
    </xf>
    <xf numFmtId="0" fontId="2" fillId="0" borderId="1" xfId="0" applyFont="1" applyBorder="1" applyAlignment="1"/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4" fontId="2" fillId="2" borderId="0" xfId="0" applyNumberFormat="1" applyFont="1" applyFill="1" applyBorder="1"/>
    <xf numFmtId="0" fontId="2" fillId="0" borderId="0" xfId="0" applyFont="1" applyBorder="1"/>
    <xf numFmtId="0" fontId="2" fillId="0" borderId="18" xfId="0" applyFont="1" applyBorder="1"/>
    <xf numFmtId="164" fontId="2" fillId="0" borderId="1" xfId="0" applyNumberFormat="1" applyFont="1" applyBorder="1"/>
    <xf numFmtId="0" fontId="7" fillId="5" borderId="2" xfId="0" applyFont="1" applyFill="1" applyBorder="1"/>
    <xf numFmtId="0" fontId="9" fillId="5" borderId="2" xfId="0" applyFont="1" applyFill="1" applyBorder="1"/>
    <xf numFmtId="0" fontId="7" fillId="5" borderId="9" xfId="0" applyFont="1" applyFill="1" applyBorder="1" applyAlignment="1">
      <alignment wrapText="1"/>
    </xf>
    <xf numFmtId="0" fontId="9" fillId="5" borderId="7" xfId="0" applyFont="1" applyFill="1" applyBorder="1"/>
    <xf numFmtId="164" fontId="9" fillId="5" borderId="12" xfId="0" applyNumberFormat="1" applyFont="1" applyFill="1" applyBorder="1"/>
    <xf numFmtId="164" fontId="9" fillId="5" borderId="5" xfId="0" applyNumberFormat="1" applyFont="1" applyFill="1" applyBorder="1"/>
    <xf numFmtId="165" fontId="1" fillId="0" borderId="0" xfId="0" applyNumberFormat="1" applyFont="1"/>
    <xf numFmtId="0" fontId="17" fillId="0" borderId="0" xfId="0" applyFont="1"/>
    <xf numFmtId="165" fontId="2" fillId="0" borderId="17" xfId="0" applyNumberFormat="1" applyFont="1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3" borderId="0" xfId="0" applyFill="1" applyAlignment="1">
      <alignment horizontal="left" vertical="center"/>
    </xf>
    <xf numFmtId="0" fontId="0" fillId="0" borderId="0" xfId="0"/>
    <xf numFmtId="0" fontId="10" fillId="3" borderId="0" xfId="0" applyFont="1" applyFill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za.nl/documenten/vragen-en-antwoorden/wat-is-het-prijsindexcijfer-materiele-kosten" TargetMode="External"/><Relationship Id="rId1" Type="http://schemas.openxmlformats.org/officeDocument/2006/relationships/hyperlink" Target="https://www.nza.nl/documenten/vragen-en-antwoorden/wat-is-het-prijsindexcijfer-voor-personele-kost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22" zoomScale="85" zoomScaleNormal="85" workbookViewId="0">
      <selection activeCell="L56" sqref="L56"/>
    </sheetView>
  </sheetViews>
  <sheetFormatPr defaultColWidth="9.140625" defaultRowHeight="15" x14ac:dyDescent="0.25"/>
  <cols>
    <col min="1" max="1" width="64.5703125" style="1" customWidth="1"/>
    <col min="2" max="2" width="18.5703125" style="1" customWidth="1"/>
    <col min="3" max="3" width="26.42578125" style="1" customWidth="1"/>
    <col min="4" max="4" width="18.85546875" style="2" customWidth="1"/>
    <col min="5" max="5" width="16.85546875" style="3" customWidth="1"/>
    <col min="6" max="6" width="34.140625" style="32" customWidth="1"/>
    <col min="7" max="7" width="30" style="34" customWidth="1"/>
    <col min="8" max="8" width="9.140625" style="2"/>
    <col min="9" max="9" width="10.28515625" style="2" customWidth="1"/>
    <col min="10" max="10" width="14.28515625" style="2" bestFit="1" customWidth="1"/>
    <col min="11" max="11" width="10.28515625" style="2" bestFit="1" customWidth="1"/>
    <col min="12" max="16384" width="9.140625" style="2"/>
  </cols>
  <sheetData>
    <row r="1" spans="1:11" ht="15.75" thickBot="1" x14ac:dyDescent="0.3">
      <c r="G1" s="79" t="s">
        <v>85</v>
      </c>
    </row>
    <row r="2" spans="1:11" ht="30.75" customHeight="1" thickBot="1" x14ac:dyDescent="0.3">
      <c r="A2" s="88" t="s">
        <v>86</v>
      </c>
      <c r="B2" s="89"/>
      <c r="C2" s="89"/>
      <c r="D2" s="89"/>
      <c r="E2" s="90"/>
      <c r="F2" s="33">
        <f>F75</f>
        <v>1.01033</v>
      </c>
      <c r="G2" s="80">
        <v>1.0475300000000001</v>
      </c>
    </row>
    <row r="3" spans="1:11" ht="36.6" customHeight="1" thickBot="1" x14ac:dyDescent="0.3">
      <c r="A3" s="15" t="s">
        <v>0</v>
      </c>
      <c r="B3" s="21" t="s">
        <v>50</v>
      </c>
      <c r="C3" s="21" t="s">
        <v>57</v>
      </c>
      <c r="D3" s="16" t="s">
        <v>42</v>
      </c>
      <c r="E3" s="29" t="s">
        <v>59</v>
      </c>
      <c r="F3" s="31" t="s">
        <v>87</v>
      </c>
      <c r="G3" s="81" t="s">
        <v>88</v>
      </c>
    </row>
    <row r="4" spans="1:11" x14ac:dyDescent="0.25">
      <c r="A4" s="4" t="s">
        <v>29</v>
      </c>
      <c r="B4" s="22"/>
      <c r="C4" s="22"/>
      <c r="D4" s="5"/>
      <c r="E4" s="6"/>
      <c r="F4" s="77"/>
      <c r="G4" s="82"/>
    </row>
    <row r="5" spans="1:11" x14ac:dyDescent="0.25">
      <c r="A5" s="7" t="s">
        <v>1</v>
      </c>
      <c r="B5" s="23">
        <v>10101</v>
      </c>
      <c r="C5" s="23" t="s">
        <v>53</v>
      </c>
      <c r="D5" s="8" t="s">
        <v>43</v>
      </c>
      <c r="E5" s="9">
        <v>640.19000000000005</v>
      </c>
      <c r="F5" s="78">
        <f>E5*$F$2</f>
        <v>646.80316270000003</v>
      </c>
      <c r="G5" s="83">
        <f>F5*$G$2</f>
        <v>677.54571702313103</v>
      </c>
      <c r="I5" s="64"/>
      <c r="J5" s="65"/>
      <c r="K5" s="64"/>
    </row>
    <row r="6" spans="1:11" x14ac:dyDescent="0.25">
      <c r="A6" s="7" t="s">
        <v>2</v>
      </c>
      <c r="B6" s="23">
        <v>10102</v>
      </c>
      <c r="C6" s="23" t="s">
        <v>53</v>
      </c>
      <c r="D6" s="8" t="s">
        <v>43</v>
      </c>
      <c r="E6" s="9">
        <v>497.93</v>
      </c>
      <c r="F6" s="78">
        <f t="shared" ref="F6:F65" si="0">E6*$F$2</f>
        <v>503.07361689999999</v>
      </c>
      <c r="G6" s="83">
        <f t="shared" ref="G6:G65" si="1">F6*$G$2</f>
        <v>526.98470591125704</v>
      </c>
      <c r="I6" s="64"/>
      <c r="J6" s="64"/>
      <c r="K6" s="64"/>
    </row>
    <row r="7" spans="1:11" x14ac:dyDescent="0.25">
      <c r="A7" s="7" t="s">
        <v>3</v>
      </c>
      <c r="B7" s="23">
        <v>10103</v>
      </c>
      <c r="C7" s="23" t="s">
        <v>53</v>
      </c>
      <c r="D7" s="8" t="s">
        <v>43</v>
      </c>
      <c r="E7" s="9">
        <v>426.79</v>
      </c>
      <c r="F7" s="78">
        <f t="shared" si="0"/>
        <v>431.19874069999997</v>
      </c>
      <c r="G7" s="83">
        <f t="shared" si="1"/>
        <v>451.69361684547101</v>
      </c>
      <c r="I7" s="64"/>
    </row>
    <row r="8" spans="1:11" x14ac:dyDescent="0.25">
      <c r="A8" s="7" t="s">
        <v>4</v>
      </c>
      <c r="B8" s="23">
        <v>10104</v>
      </c>
      <c r="C8" s="23" t="s">
        <v>53</v>
      </c>
      <c r="D8" s="8" t="s">
        <v>43</v>
      </c>
      <c r="E8" s="9">
        <v>213.4</v>
      </c>
      <c r="F8" s="78">
        <f t="shared" si="0"/>
        <v>215.604422</v>
      </c>
      <c r="G8" s="83">
        <f t="shared" si="1"/>
        <v>225.85210017766002</v>
      </c>
      <c r="I8" s="64"/>
    </row>
    <row r="9" spans="1:11" x14ac:dyDescent="0.25">
      <c r="A9" s="7" t="s">
        <v>5</v>
      </c>
      <c r="B9" s="23">
        <v>10106</v>
      </c>
      <c r="C9" s="23" t="s">
        <v>53</v>
      </c>
      <c r="D9" s="8" t="s">
        <v>43</v>
      </c>
      <c r="E9" s="9">
        <v>106.7</v>
      </c>
      <c r="F9" s="78">
        <f t="shared" si="0"/>
        <v>107.802211</v>
      </c>
      <c r="G9" s="83">
        <f t="shared" si="1"/>
        <v>112.92605008883001</v>
      </c>
      <c r="I9" s="64"/>
    </row>
    <row r="10" spans="1:11" x14ac:dyDescent="0.25">
      <c r="A10" s="7"/>
      <c r="B10" s="23"/>
      <c r="C10" s="23"/>
      <c r="D10" s="8"/>
      <c r="E10" s="9"/>
      <c r="F10" s="78"/>
      <c r="G10" s="83"/>
    </row>
    <row r="11" spans="1:11" x14ac:dyDescent="0.25">
      <c r="A11" s="4" t="s">
        <v>30</v>
      </c>
      <c r="B11" s="22"/>
      <c r="C11" s="22"/>
      <c r="D11" s="8"/>
      <c r="E11" s="9"/>
      <c r="F11" s="78"/>
      <c r="G11" s="83"/>
    </row>
    <row r="12" spans="1:11" x14ac:dyDescent="0.25">
      <c r="A12" s="7" t="s">
        <v>6</v>
      </c>
      <c r="B12" s="23">
        <v>10201</v>
      </c>
      <c r="C12" s="23" t="s">
        <v>53</v>
      </c>
      <c r="D12" s="8" t="s">
        <v>43</v>
      </c>
      <c r="E12" s="9">
        <v>426.79</v>
      </c>
      <c r="F12" s="78">
        <f t="shared" si="0"/>
        <v>431.19874069999997</v>
      </c>
      <c r="G12" s="83">
        <f t="shared" si="1"/>
        <v>451.69361684547101</v>
      </c>
    </row>
    <row r="13" spans="1:11" x14ac:dyDescent="0.25">
      <c r="A13" s="7" t="s">
        <v>7</v>
      </c>
      <c r="B13" s="23">
        <v>10202</v>
      </c>
      <c r="C13" s="23" t="s">
        <v>53</v>
      </c>
      <c r="D13" s="8" t="s">
        <v>43</v>
      </c>
      <c r="E13" s="9">
        <v>284.52999999999997</v>
      </c>
      <c r="F13" s="78">
        <f t="shared" si="0"/>
        <v>287.46919489999993</v>
      </c>
      <c r="G13" s="83">
        <f t="shared" si="1"/>
        <v>301.13260573359696</v>
      </c>
    </row>
    <row r="14" spans="1:11" x14ac:dyDescent="0.25">
      <c r="A14" s="7" t="s">
        <v>8</v>
      </c>
      <c r="B14" s="23">
        <v>10203</v>
      </c>
      <c r="C14" s="23" t="s">
        <v>53</v>
      </c>
      <c r="D14" s="8" t="s">
        <v>43</v>
      </c>
      <c r="E14" s="9">
        <v>213.4</v>
      </c>
      <c r="F14" s="78">
        <f t="shared" si="0"/>
        <v>215.604422</v>
      </c>
      <c r="G14" s="83">
        <f t="shared" si="1"/>
        <v>225.85210017766002</v>
      </c>
    </row>
    <row r="15" spans="1:11" x14ac:dyDescent="0.25">
      <c r="A15" s="7" t="s">
        <v>9</v>
      </c>
      <c r="B15" s="23">
        <v>10204</v>
      </c>
      <c r="C15" s="23" t="s">
        <v>53</v>
      </c>
      <c r="D15" s="8" t="s">
        <v>43</v>
      </c>
      <c r="E15" s="9">
        <v>142.26</v>
      </c>
      <c r="F15" s="78">
        <f t="shared" si="0"/>
        <v>143.72954579999998</v>
      </c>
      <c r="G15" s="83">
        <f t="shared" si="1"/>
        <v>150.561011111874</v>
      </c>
    </row>
    <row r="16" spans="1:11" x14ac:dyDescent="0.25">
      <c r="A16" s="7" t="s">
        <v>10</v>
      </c>
      <c r="B16" s="23">
        <v>10206</v>
      </c>
      <c r="C16" s="23" t="s">
        <v>53</v>
      </c>
      <c r="D16" s="8" t="s">
        <v>43</v>
      </c>
      <c r="E16" s="9">
        <v>71.13</v>
      </c>
      <c r="F16" s="78">
        <f t="shared" si="0"/>
        <v>71.864772899999991</v>
      </c>
      <c r="G16" s="83">
        <f t="shared" si="1"/>
        <v>75.280505555936998</v>
      </c>
    </row>
    <row r="17" spans="1:7" x14ac:dyDescent="0.25">
      <c r="A17" s="10"/>
      <c r="B17" s="24"/>
      <c r="C17" s="24"/>
      <c r="D17" s="8"/>
      <c r="E17" s="9"/>
      <c r="F17" s="78"/>
      <c r="G17" s="83"/>
    </row>
    <row r="18" spans="1:7" x14ac:dyDescent="0.25">
      <c r="A18" s="4" t="s">
        <v>31</v>
      </c>
      <c r="B18" s="22"/>
      <c r="C18" s="22"/>
      <c r="D18" s="8"/>
      <c r="E18" s="9"/>
      <c r="F18" s="78"/>
      <c r="G18" s="83"/>
    </row>
    <row r="19" spans="1:7" x14ac:dyDescent="0.25">
      <c r="A19" s="7" t="s">
        <v>11</v>
      </c>
      <c r="B19" s="23">
        <v>10301</v>
      </c>
      <c r="C19" s="23" t="s">
        <v>53</v>
      </c>
      <c r="D19" s="8" t="s">
        <v>43</v>
      </c>
      <c r="E19" s="9">
        <v>426.79</v>
      </c>
      <c r="F19" s="78">
        <f t="shared" si="0"/>
        <v>431.19874069999997</v>
      </c>
      <c r="G19" s="83">
        <f t="shared" si="1"/>
        <v>451.69361684547101</v>
      </c>
    </row>
    <row r="20" spans="1:7" x14ac:dyDescent="0.25">
      <c r="A20" s="7" t="s">
        <v>12</v>
      </c>
      <c r="B20" s="23">
        <v>10302</v>
      </c>
      <c r="C20" s="23" t="s">
        <v>53</v>
      </c>
      <c r="D20" s="8" t="s">
        <v>43</v>
      </c>
      <c r="E20" s="9">
        <v>284.52999999999997</v>
      </c>
      <c r="F20" s="78">
        <f t="shared" si="0"/>
        <v>287.46919489999993</v>
      </c>
      <c r="G20" s="83">
        <f t="shared" si="1"/>
        <v>301.13260573359696</v>
      </c>
    </row>
    <row r="21" spans="1:7" x14ac:dyDescent="0.25">
      <c r="A21" s="7" t="s">
        <v>13</v>
      </c>
      <c r="B21" s="23">
        <v>10303</v>
      </c>
      <c r="C21" s="23" t="s">
        <v>53</v>
      </c>
      <c r="D21" s="8" t="s">
        <v>43</v>
      </c>
      <c r="E21" s="9">
        <v>213.4</v>
      </c>
      <c r="F21" s="78">
        <f t="shared" si="0"/>
        <v>215.604422</v>
      </c>
      <c r="G21" s="83">
        <f t="shared" si="1"/>
        <v>225.85210017766002</v>
      </c>
    </row>
    <row r="22" spans="1:7" x14ac:dyDescent="0.25">
      <c r="A22" s="7" t="s">
        <v>14</v>
      </c>
      <c r="B22" s="23">
        <v>10304</v>
      </c>
      <c r="C22" s="23" t="s">
        <v>53</v>
      </c>
      <c r="D22" s="8" t="s">
        <v>43</v>
      </c>
      <c r="E22" s="9">
        <v>142.26</v>
      </c>
      <c r="F22" s="78">
        <f t="shared" si="0"/>
        <v>143.72954579999998</v>
      </c>
      <c r="G22" s="83">
        <f t="shared" si="1"/>
        <v>150.561011111874</v>
      </c>
    </row>
    <row r="23" spans="1:7" x14ac:dyDescent="0.25">
      <c r="A23" s="7" t="s">
        <v>15</v>
      </c>
      <c r="B23" s="23">
        <v>10306</v>
      </c>
      <c r="C23" s="23" t="s">
        <v>53</v>
      </c>
      <c r="D23" s="8" t="s">
        <v>43</v>
      </c>
      <c r="E23" s="9">
        <v>71.13</v>
      </c>
      <c r="F23" s="78">
        <f t="shared" si="0"/>
        <v>71.864772899999991</v>
      </c>
      <c r="G23" s="83">
        <f t="shared" si="1"/>
        <v>75.280505555936998</v>
      </c>
    </row>
    <row r="24" spans="1:7" x14ac:dyDescent="0.25">
      <c r="A24" s="7"/>
      <c r="B24" s="23"/>
      <c r="C24" s="23"/>
      <c r="D24" s="8"/>
      <c r="E24" s="9"/>
      <c r="F24" s="78"/>
      <c r="G24" s="83"/>
    </row>
    <row r="25" spans="1:7" ht="29.1" customHeight="1" x14ac:dyDescent="0.25">
      <c r="A25" s="4" t="s">
        <v>32</v>
      </c>
      <c r="B25" s="22"/>
      <c r="C25" s="22"/>
      <c r="D25" s="8"/>
      <c r="E25" s="9"/>
      <c r="F25" s="78"/>
      <c r="G25" s="83"/>
    </row>
    <row r="26" spans="1:7" x14ac:dyDescent="0.25">
      <c r="A26" s="7" t="s">
        <v>89</v>
      </c>
      <c r="B26" s="23">
        <v>10401</v>
      </c>
      <c r="C26" s="23" t="s">
        <v>53</v>
      </c>
      <c r="D26" s="8" t="s">
        <v>43</v>
      </c>
      <c r="E26" s="9">
        <v>1209.74</v>
      </c>
      <c r="F26" s="78">
        <f t="shared" si="0"/>
        <v>1222.2366141999998</v>
      </c>
      <c r="G26" s="83">
        <f t="shared" si="1"/>
        <v>1280.3295204729259</v>
      </c>
    </row>
    <row r="27" spans="1:7" x14ac:dyDescent="0.25">
      <c r="A27" s="7" t="s">
        <v>90</v>
      </c>
      <c r="B27" s="23">
        <v>10402</v>
      </c>
      <c r="C27" s="23" t="s">
        <v>53</v>
      </c>
      <c r="D27" s="8" t="s">
        <v>43</v>
      </c>
      <c r="E27" s="9">
        <v>831.69</v>
      </c>
      <c r="F27" s="78">
        <f t="shared" si="0"/>
        <v>840.28135770000006</v>
      </c>
      <c r="G27" s="83">
        <f t="shared" si="1"/>
        <v>880.21993063148113</v>
      </c>
    </row>
    <row r="28" spans="1:7" x14ac:dyDescent="0.25">
      <c r="A28" s="7" t="s">
        <v>91</v>
      </c>
      <c r="B28" s="23">
        <v>10403</v>
      </c>
      <c r="C28" s="23" t="s">
        <v>53</v>
      </c>
      <c r="D28" s="8" t="s">
        <v>43</v>
      </c>
      <c r="E28" s="9">
        <v>529.26</v>
      </c>
      <c r="F28" s="78">
        <f t="shared" si="0"/>
        <v>534.72725579999997</v>
      </c>
      <c r="G28" s="83">
        <f t="shared" si="1"/>
        <v>560.14284226817404</v>
      </c>
    </row>
    <row r="29" spans="1:7" x14ac:dyDescent="0.25">
      <c r="A29" s="7" t="s">
        <v>92</v>
      </c>
      <c r="B29" s="23">
        <v>10404</v>
      </c>
      <c r="C29" s="23" t="s">
        <v>53</v>
      </c>
      <c r="D29" s="8" t="s">
        <v>43</v>
      </c>
      <c r="E29" s="9">
        <v>232.87</v>
      </c>
      <c r="F29" s="78">
        <f t="shared" si="0"/>
        <v>235.27554709999998</v>
      </c>
      <c r="G29" s="83">
        <f t="shared" si="1"/>
        <v>246.458193853663</v>
      </c>
    </row>
    <row r="30" spans="1:7" x14ac:dyDescent="0.25">
      <c r="A30" s="7" t="s">
        <v>93</v>
      </c>
      <c r="B30" s="23">
        <v>10406</v>
      </c>
      <c r="C30" s="23" t="s">
        <v>53</v>
      </c>
      <c r="D30" s="8" t="s">
        <v>43</v>
      </c>
      <c r="E30" s="9">
        <v>65.12</v>
      </c>
      <c r="F30" s="78">
        <f t="shared" si="0"/>
        <v>65.792689600000003</v>
      </c>
      <c r="G30" s="83">
        <f t="shared" si="1"/>
        <v>68.919816136688013</v>
      </c>
    </row>
    <row r="31" spans="1:7" x14ac:dyDescent="0.25">
      <c r="A31" s="10"/>
      <c r="B31" s="24"/>
      <c r="C31" s="24"/>
      <c r="D31" s="8"/>
      <c r="E31" s="6"/>
      <c r="F31" s="78"/>
      <c r="G31" s="83"/>
    </row>
    <row r="32" spans="1:7" x14ac:dyDescent="0.25">
      <c r="A32" s="4" t="s">
        <v>34</v>
      </c>
      <c r="B32" s="22"/>
      <c r="C32" s="22"/>
      <c r="D32" s="8"/>
      <c r="E32" s="6"/>
      <c r="F32" s="78"/>
      <c r="G32" s="83"/>
    </row>
    <row r="33" spans="1:10" x14ac:dyDescent="0.25">
      <c r="A33" s="7" t="s">
        <v>16</v>
      </c>
      <c r="B33" s="66">
        <v>10501</v>
      </c>
      <c r="C33" s="23" t="s">
        <v>53</v>
      </c>
      <c r="D33" s="8" t="s">
        <v>43</v>
      </c>
      <c r="E33" s="9">
        <v>583.28</v>
      </c>
      <c r="F33" s="78">
        <f t="shared" si="0"/>
        <v>589.3052823999999</v>
      </c>
      <c r="G33" s="83">
        <f t="shared" si="1"/>
        <v>617.31496247247196</v>
      </c>
    </row>
    <row r="34" spans="1:10" x14ac:dyDescent="0.25">
      <c r="A34" s="7" t="s">
        <v>17</v>
      </c>
      <c r="B34" s="66">
        <v>10502</v>
      </c>
      <c r="C34" s="23" t="s">
        <v>53</v>
      </c>
      <c r="D34" s="8" t="s">
        <v>43</v>
      </c>
      <c r="E34" s="9">
        <v>387.32</v>
      </c>
      <c r="F34" s="78">
        <f t="shared" si="0"/>
        <v>391.32101559999995</v>
      </c>
      <c r="G34" s="83">
        <f t="shared" si="1"/>
        <v>409.92050347146795</v>
      </c>
    </row>
    <row r="35" spans="1:10" x14ac:dyDescent="0.25">
      <c r="A35" s="7" t="s">
        <v>81</v>
      </c>
      <c r="B35" s="66" t="s">
        <v>51</v>
      </c>
      <c r="C35" s="23" t="s">
        <v>53</v>
      </c>
      <c r="D35" s="8" t="s">
        <v>43</v>
      </c>
      <c r="E35" s="9">
        <v>322.77</v>
      </c>
      <c r="F35" s="78">
        <f t="shared" si="0"/>
        <v>326.10421409999998</v>
      </c>
      <c r="G35" s="83">
        <f t="shared" si="1"/>
        <v>341.603947396173</v>
      </c>
    </row>
    <row r="36" spans="1:10" x14ac:dyDescent="0.25">
      <c r="A36" s="7" t="s">
        <v>82</v>
      </c>
      <c r="B36" s="66" t="s">
        <v>52</v>
      </c>
      <c r="C36" s="23" t="s">
        <v>53</v>
      </c>
      <c r="D36" s="8" t="s">
        <v>43</v>
      </c>
      <c r="E36" s="9">
        <v>288.18</v>
      </c>
      <c r="F36" s="78">
        <f t="shared" si="0"/>
        <v>291.15689939999999</v>
      </c>
      <c r="G36" s="83">
        <f t="shared" si="1"/>
        <v>304.99558682848203</v>
      </c>
    </row>
    <row r="37" spans="1:10" x14ac:dyDescent="0.25">
      <c r="A37" s="7" t="s">
        <v>47</v>
      </c>
      <c r="B37" s="66">
        <v>10505</v>
      </c>
      <c r="C37" s="23" t="s">
        <v>53</v>
      </c>
      <c r="D37" s="8" t="s">
        <v>43</v>
      </c>
      <c r="E37" s="9">
        <v>219.02</v>
      </c>
      <c r="F37" s="78">
        <f t="shared" si="0"/>
        <v>221.2824766</v>
      </c>
      <c r="G37" s="83">
        <f t="shared" si="1"/>
        <v>231.80003271279801</v>
      </c>
    </row>
    <row r="38" spans="1:10" x14ac:dyDescent="0.25">
      <c r="A38" s="7" t="s">
        <v>25</v>
      </c>
      <c r="B38" s="28">
        <v>10910</v>
      </c>
      <c r="C38" s="23" t="s">
        <v>54</v>
      </c>
      <c r="D38" s="8" t="s">
        <v>55</v>
      </c>
      <c r="E38" s="9">
        <v>17.27</v>
      </c>
      <c r="F38" s="78">
        <f t="shared" si="0"/>
        <v>17.4483991</v>
      </c>
      <c r="G38" s="83">
        <f t="shared" si="1"/>
        <v>18.277721509222999</v>
      </c>
      <c r="I38" s="64"/>
    </row>
    <row r="39" spans="1:10" x14ac:dyDescent="0.25">
      <c r="A39" s="10" t="s">
        <v>39</v>
      </c>
      <c r="B39" s="67">
        <v>10970</v>
      </c>
      <c r="C39" s="24" t="s">
        <v>53</v>
      </c>
      <c r="D39" s="8" t="s">
        <v>43</v>
      </c>
      <c r="E39" s="11">
        <v>80.69</v>
      </c>
      <c r="F39" s="78">
        <f t="shared" si="0"/>
        <v>81.523527699999988</v>
      </c>
      <c r="G39" s="83">
        <f t="shared" si="1"/>
        <v>85.398340971580993</v>
      </c>
    </row>
    <row r="40" spans="1:10" x14ac:dyDescent="0.25">
      <c r="A40" s="10" t="s">
        <v>38</v>
      </c>
      <c r="B40" s="67">
        <v>10980</v>
      </c>
      <c r="C40" s="24" t="s">
        <v>56</v>
      </c>
      <c r="D40" s="8" t="s">
        <v>55</v>
      </c>
      <c r="E40" s="11">
        <v>35.49</v>
      </c>
      <c r="F40" s="78">
        <f t="shared" si="0"/>
        <v>35.856611700000002</v>
      </c>
      <c r="G40" s="83">
        <f>(F40*$G$2)/60</f>
        <v>0.62601460756835015</v>
      </c>
      <c r="H40" s="2" t="s">
        <v>83</v>
      </c>
      <c r="J40" s="85"/>
    </row>
    <row r="41" spans="1:10" x14ac:dyDescent="0.25">
      <c r="A41" s="10"/>
      <c r="B41" s="67"/>
      <c r="C41" s="24"/>
      <c r="D41" s="8"/>
      <c r="E41" s="11"/>
      <c r="F41" s="78"/>
      <c r="G41" s="83"/>
    </row>
    <row r="42" spans="1:10" x14ac:dyDescent="0.25">
      <c r="A42" s="14" t="s">
        <v>49</v>
      </c>
      <c r="B42" s="67"/>
      <c r="C42" s="24"/>
      <c r="D42" s="8"/>
      <c r="E42" s="11"/>
      <c r="F42" s="78"/>
      <c r="G42" s="83"/>
    </row>
    <row r="43" spans="1:10" x14ac:dyDescent="0.25">
      <c r="A43" s="70" t="s">
        <v>40</v>
      </c>
      <c r="B43" s="67">
        <v>10503</v>
      </c>
      <c r="C43" s="24" t="s">
        <v>53</v>
      </c>
      <c r="D43" s="8" t="s">
        <v>43</v>
      </c>
      <c r="E43" s="11">
        <v>377.84</v>
      </c>
      <c r="F43" s="78">
        <f t="shared" ref="F43:F45" si="2">E43*$F$2</f>
        <v>381.74308719999993</v>
      </c>
      <c r="G43" s="83">
        <f t="shared" ref="G43:G45" si="3">F43*$G$2</f>
        <v>399.88733613461596</v>
      </c>
    </row>
    <row r="44" spans="1:10" x14ac:dyDescent="0.25">
      <c r="A44" s="10" t="s">
        <v>41</v>
      </c>
      <c r="B44" s="67">
        <v>10504</v>
      </c>
      <c r="C44" s="24" t="s">
        <v>53</v>
      </c>
      <c r="D44" s="8" t="s">
        <v>43</v>
      </c>
      <c r="E44" s="11">
        <v>284.79000000000002</v>
      </c>
      <c r="F44" s="78">
        <f t="shared" si="2"/>
        <v>287.73188070000003</v>
      </c>
      <c r="G44" s="83">
        <f t="shared" si="3"/>
        <v>301.40777698967105</v>
      </c>
    </row>
    <row r="45" spans="1:10" x14ac:dyDescent="0.25">
      <c r="A45" s="10" t="s">
        <v>48</v>
      </c>
      <c r="B45" s="24">
        <v>10925</v>
      </c>
      <c r="C45" s="24" t="s">
        <v>53</v>
      </c>
      <c r="D45" s="8" t="s">
        <v>43</v>
      </c>
      <c r="E45" s="6">
        <v>144.06</v>
      </c>
      <c r="F45" s="78">
        <f t="shared" si="2"/>
        <v>145.5481398</v>
      </c>
      <c r="G45" s="83">
        <f t="shared" si="3"/>
        <v>152.46604288469402</v>
      </c>
    </row>
    <row r="46" spans="1:10" x14ac:dyDescent="0.25">
      <c r="A46" s="10"/>
      <c r="B46" s="24"/>
      <c r="C46" s="24"/>
      <c r="D46" s="8"/>
      <c r="E46" s="6"/>
      <c r="F46" s="78"/>
      <c r="G46" s="83"/>
    </row>
    <row r="47" spans="1:10" x14ac:dyDescent="0.25">
      <c r="A47" s="4" t="s">
        <v>33</v>
      </c>
      <c r="B47" s="22"/>
      <c r="C47" s="22"/>
      <c r="D47" s="8"/>
      <c r="E47" s="6"/>
      <c r="F47" s="78"/>
      <c r="G47" s="83">
        <f t="shared" si="1"/>
        <v>0</v>
      </c>
    </row>
    <row r="48" spans="1:10" x14ac:dyDescent="0.25">
      <c r="A48" s="7" t="s">
        <v>18</v>
      </c>
      <c r="B48" s="23">
        <v>10601</v>
      </c>
      <c r="C48" s="23" t="s">
        <v>53</v>
      </c>
      <c r="D48" s="8" t="s">
        <v>43</v>
      </c>
      <c r="E48" s="9">
        <v>426.79</v>
      </c>
      <c r="F48" s="78">
        <f t="shared" si="0"/>
        <v>431.19874069999997</v>
      </c>
      <c r="G48" s="83">
        <f t="shared" si="1"/>
        <v>451.69361684547101</v>
      </c>
    </row>
    <row r="49" spans="1:7" x14ac:dyDescent="0.25">
      <c r="A49" s="7" t="s">
        <v>19</v>
      </c>
      <c r="B49" s="23">
        <v>10602</v>
      </c>
      <c r="C49" s="23" t="s">
        <v>53</v>
      </c>
      <c r="D49" s="8" t="s">
        <v>43</v>
      </c>
      <c r="E49" s="9">
        <v>355.66</v>
      </c>
      <c r="F49" s="78">
        <f t="shared" si="0"/>
        <v>359.33396779999998</v>
      </c>
      <c r="G49" s="83">
        <f t="shared" si="1"/>
        <v>376.41311128953402</v>
      </c>
    </row>
    <row r="50" spans="1:7" x14ac:dyDescent="0.25">
      <c r="A50" s="7" t="s">
        <v>20</v>
      </c>
      <c r="B50" s="23">
        <v>10603</v>
      </c>
      <c r="C50" s="23" t="s">
        <v>53</v>
      </c>
      <c r="D50" s="8" t="s">
        <v>43</v>
      </c>
      <c r="E50" s="9">
        <v>284.52999999999997</v>
      </c>
      <c r="F50" s="78">
        <f t="shared" si="0"/>
        <v>287.46919489999993</v>
      </c>
      <c r="G50" s="83">
        <f t="shared" si="1"/>
        <v>301.13260573359696</v>
      </c>
    </row>
    <row r="51" spans="1:7" x14ac:dyDescent="0.25">
      <c r="A51" s="7" t="s">
        <v>21</v>
      </c>
      <c r="B51" s="23">
        <v>10604</v>
      </c>
      <c r="C51" s="23" t="s">
        <v>53</v>
      </c>
      <c r="D51" s="8" t="s">
        <v>43</v>
      </c>
      <c r="E51" s="9">
        <v>142.26</v>
      </c>
      <c r="F51" s="78">
        <f t="shared" si="0"/>
        <v>143.72954579999998</v>
      </c>
      <c r="G51" s="83">
        <f t="shared" si="1"/>
        <v>150.561011111874</v>
      </c>
    </row>
    <row r="52" spans="1:7" x14ac:dyDescent="0.25">
      <c r="A52" s="7" t="s">
        <v>22</v>
      </c>
      <c r="B52" s="23">
        <v>10606</v>
      </c>
      <c r="C52" s="23" t="s">
        <v>53</v>
      </c>
      <c r="D52" s="8" t="s">
        <v>43</v>
      </c>
      <c r="E52" s="9">
        <v>71.13</v>
      </c>
      <c r="F52" s="78">
        <f t="shared" si="0"/>
        <v>71.864772899999991</v>
      </c>
      <c r="G52" s="83">
        <f t="shared" si="1"/>
        <v>75.280505555936998</v>
      </c>
    </row>
    <row r="53" spans="1:7" x14ac:dyDescent="0.25">
      <c r="A53" s="10"/>
      <c r="B53" s="24"/>
      <c r="C53" s="24"/>
      <c r="D53" s="5"/>
      <c r="E53" s="9"/>
      <c r="F53" s="78"/>
      <c r="G53" s="83"/>
    </row>
    <row r="54" spans="1:7" x14ac:dyDescent="0.25">
      <c r="A54" s="4" t="s">
        <v>35</v>
      </c>
      <c r="B54" s="22"/>
      <c r="C54" s="22"/>
      <c r="D54" s="5"/>
      <c r="E54" s="9"/>
      <c r="F54" s="78"/>
      <c r="G54" s="83"/>
    </row>
    <row r="55" spans="1:7" x14ac:dyDescent="0.25">
      <c r="A55" s="7" t="s">
        <v>23</v>
      </c>
      <c r="B55" s="23">
        <v>10930</v>
      </c>
      <c r="C55" s="23" t="s">
        <v>54</v>
      </c>
      <c r="D55" s="8" t="s">
        <v>44</v>
      </c>
      <c r="E55" s="9">
        <v>185.81</v>
      </c>
      <c r="F55" s="78">
        <f t="shared" si="0"/>
        <v>187.72941729999999</v>
      </c>
      <c r="G55" s="83">
        <f t="shared" si="1"/>
        <v>196.652196504269</v>
      </c>
    </row>
    <row r="56" spans="1:7" x14ac:dyDescent="0.25">
      <c r="A56" s="7"/>
      <c r="B56" s="23"/>
      <c r="C56" s="23"/>
      <c r="D56" s="8"/>
      <c r="E56" s="9"/>
      <c r="F56" s="78"/>
      <c r="G56" s="83"/>
    </row>
    <row r="57" spans="1:7" x14ac:dyDescent="0.25">
      <c r="A57" s="12" t="s">
        <v>36</v>
      </c>
      <c r="B57" s="25"/>
      <c r="C57" s="25"/>
      <c r="D57" s="8"/>
      <c r="E57" s="9"/>
      <c r="F57" s="78"/>
      <c r="G57" s="83"/>
    </row>
    <row r="58" spans="1:7" x14ac:dyDescent="0.25">
      <c r="A58" s="7" t="s">
        <v>24</v>
      </c>
      <c r="B58" s="23">
        <v>10940</v>
      </c>
      <c r="C58" s="23" t="s">
        <v>58</v>
      </c>
      <c r="D58" s="8" t="s">
        <v>45</v>
      </c>
      <c r="E58" s="9">
        <v>52.29</v>
      </c>
      <c r="F58" s="78">
        <f t="shared" si="0"/>
        <v>52.830155699999999</v>
      </c>
      <c r="G58" s="83">
        <f t="shared" si="1"/>
        <v>55.341173000421001</v>
      </c>
    </row>
    <row r="59" spans="1:7" x14ac:dyDescent="0.25">
      <c r="A59" s="7" t="s">
        <v>80</v>
      </c>
      <c r="B59" s="69" t="s">
        <v>78</v>
      </c>
      <c r="C59" s="23" t="s">
        <v>58</v>
      </c>
      <c r="D59" s="8" t="s">
        <v>45</v>
      </c>
      <c r="E59" s="9">
        <v>52.29</v>
      </c>
      <c r="F59" s="78">
        <f t="shared" si="0"/>
        <v>52.830155699999999</v>
      </c>
      <c r="G59" s="83">
        <f t="shared" si="1"/>
        <v>55.341173000421001</v>
      </c>
    </row>
    <row r="60" spans="1:7" x14ac:dyDescent="0.25">
      <c r="A60" s="10"/>
      <c r="B60" s="24"/>
      <c r="C60" s="24"/>
      <c r="D60" s="5"/>
      <c r="E60" s="9"/>
      <c r="F60" s="78"/>
      <c r="G60" s="83"/>
    </row>
    <row r="61" spans="1:7" x14ac:dyDescent="0.25">
      <c r="A61" s="4" t="s">
        <v>37</v>
      </c>
      <c r="B61" s="22"/>
      <c r="C61" s="22"/>
      <c r="D61" s="5"/>
      <c r="E61" s="9"/>
      <c r="F61" s="78"/>
      <c r="G61" s="83"/>
    </row>
    <row r="62" spans="1:7" x14ac:dyDescent="0.25">
      <c r="A62" s="7" t="s">
        <v>28</v>
      </c>
      <c r="B62" s="23">
        <v>10920</v>
      </c>
      <c r="C62" s="23" t="s">
        <v>53</v>
      </c>
      <c r="D62" s="8" t="s">
        <v>43</v>
      </c>
      <c r="E62" s="9">
        <v>126.32042812260508</v>
      </c>
      <c r="F62" s="78">
        <f t="shared" si="0"/>
        <v>127.62531814511158</v>
      </c>
      <c r="G62" s="83">
        <f t="shared" si="1"/>
        <v>133.69134951654874</v>
      </c>
    </row>
    <row r="63" spans="1:7" x14ac:dyDescent="0.25">
      <c r="A63" s="7" t="s">
        <v>26</v>
      </c>
      <c r="B63" s="23">
        <v>10950</v>
      </c>
      <c r="C63" s="23" t="s">
        <v>54</v>
      </c>
      <c r="D63" s="8" t="s">
        <v>46</v>
      </c>
      <c r="E63" s="13">
        <v>15.61</v>
      </c>
      <c r="F63" s="9"/>
      <c r="G63" s="83">
        <f>E63*1.137</f>
        <v>17.748570000000001</v>
      </c>
    </row>
    <row r="64" spans="1:7" x14ac:dyDescent="0.25">
      <c r="A64" s="7" t="s">
        <v>27</v>
      </c>
      <c r="B64" s="23">
        <v>10960</v>
      </c>
      <c r="C64" s="23" t="s">
        <v>54</v>
      </c>
      <c r="D64" s="8" t="s">
        <v>46</v>
      </c>
      <c r="E64" s="13">
        <v>25.31</v>
      </c>
      <c r="F64" s="9"/>
      <c r="G64" s="83">
        <f>E64*1.137</f>
        <v>28.777469999999997</v>
      </c>
    </row>
    <row r="65" spans="1:7" x14ac:dyDescent="0.25">
      <c r="A65" s="20" t="s">
        <v>79</v>
      </c>
      <c r="B65" s="68">
        <v>10990</v>
      </c>
      <c r="C65" s="26" t="s">
        <v>53</v>
      </c>
      <c r="D65" s="8" t="s">
        <v>43</v>
      </c>
      <c r="E65" s="11">
        <v>232.87</v>
      </c>
      <c r="F65" s="78">
        <f t="shared" si="0"/>
        <v>235.27554709999998</v>
      </c>
      <c r="G65" s="83">
        <f t="shared" si="1"/>
        <v>246.458193853663</v>
      </c>
    </row>
    <row r="66" spans="1:7" ht="15.75" thickBot="1" x14ac:dyDescent="0.3">
      <c r="A66" s="10"/>
      <c r="B66" s="24"/>
      <c r="C66" s="24"/>
      <c r="D66" s="5"/>
      <c r="E66" s="6"/>
      <c r="F66" s="78"/>
      <c r="G66" s="83"/>
    </row>
    <row r="67" spans="1:7" ht="15.75" thickBot="1" x14ac:dyDescent="0.3">
      <c r="A67" s="17"/>
      <c r="B67" s="27"/>
      <c r="C67" s="27"/>
      <c r="D67" s="18"/>
      <c r="E67" s="19"/>
      <c r="F67" s="33"/>
      <c r="G67" s="84"/>
    </row>
    <row r="69" spans="1:7" x14ac:dyDescent="0.25">
      <c r="A69" s="71"/>
      <c r="B69" s="72"/>
      <c r="C69" s="73"/>
      <c r="D69" s="74"/>
      <c r="E69" s="75"/>
      <c r="F69" s="76"/>
    </row>
    <row r="70" spans="1:7" x14ac:dyDescent="0.25">
      <c r="B70" s="1" t="s">
        <v>84</v>
      </c>
    </row>
    <row r="71" spans="1:7" ht="15.75" thickBot="1" x14ac:dyDescent="0.3"/>
    <row r="72" spans="1:7" ht="72.75" thickBot="1" x14ac:dyDescent="0.3">
      <c r="B72" s="44" t="s">
        <v>61</v>
      </c>
      <c r="C72" s="45" t="s">
        <v>60</v>
      </c>
      <c r="D72" s="46" t="s">
        <v>62</v>
      </c>
      <c r="F72" s="61" t="s">
        <v>77</v>
      </c>
    </row>
    <row r="73" spans="1:7" x14ac:dyDescent="0.25">
      <c r="B73" s="47">
        <v>3.8699999999999998E-2</v>
      </c>
      <c r="C73" s="37">
        <v>4.4200000000000003E-2</v>
      </c>
      <c r="D73" s="38">
        <v>9.2499999999999999E-2</v>
      </c>
      <c r="F73" s="61"/>
    </row>
    <row r="74" spans="1:7" x14ac:dyDescent="0.25">
      <c r="B74" s="36"/>
      <c r="C74" s="39"/>
      <c r="D74" s="40"/>
      <c r="F74" s="61"/>
    </row>
    <row r="75" spans="1:7" ht="15.75" thickBot="1" x14ac:dyDescent="0.3">
      <c r="B75" s="41" t="s">
        <v>63</v>
      </c>
      <c r="C75" s="62">
        <f>(((90%*4.42)+(10%*9.25))-3.87)/100</f>
        <v>1.0330000000000004E-2</v>
      </c>
      <c r="D75" s="43"/>
      <c r="F75" s="87">
        <f>C75+1</f>
        <v>1.01033</v>
      </c>
      <c r="G75" s="86"/>
    </row>
    <row r="76" spans="1:7" x14ac:dyDescent="0.25">
      <c r="F76" s="61"/>
    </row>
    <row r="77" spans="1:7" ht="15.75" thickBot="1" x14ac:dyDescent="0.3">
      <c r="F77" s="61"/>
    </row>
    <row r="78" spans="1:7" x14ac:dyDescent="0.25">
      <c r="B78" s="35">
        <v>2023</v>
      </c>
      <c r="C78" s="60" t="s">
        <v>74</v>
      </c>
      <c r="D78" s="30" t="s">
        <v>75</v>
      </c>
      <c r="F78" s="61"/>
    </row>
    <row r="79" spans="1:7" x14ac:dyDescent="0.25">
      <c r="B79" s="36"/>
      <c r="C79" s="39">
        <v>4.74</v>
      </c>
      <c r="D79" s="40">
        <v>4.87</v>
      </c>
      <c r="F79" s="61"/>
    </row>
    <row r="80" spans="1:7" x14ac:dyDescent="0.25">
      <c r="B80" s="36" t="s">
        <v>76</v>
      </c>
      <c r="C80" s="63">
        <f>((C79)*0.9+(D79*0.1))/100</f>
        <v>4.7530000000000003E-2</v>
      </c>
      <c r="D80" s="40"/>
      <c r="F80" s="87">
        <f>C80+1</f>
        <v>1.0475300000000001</v>
      </c>
    </row>
    <row r="81" spans="2:4" ht="15.75" thickBot="1" x14ac:dyDescent="0.3">
      <c r="B81" s="41"/>
      <c r="C81" s="42"/>
      <c r="D81" s="43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21"/>
  <sheetViews>
    <sheetView topLeftCell="A13" workbookViewId="0">
      <selection activeCell="C30" sqref="C30"/>
    </sheetView>
  </sheetViews>
  <sheetFormatPr defaultRowHeight="12.75" x14ac:dyDescent="0.2"/>
  <cols>
    <col min="2" max="2" width="19.42578125" customWidth="1"/>
    <col min="3" max="3" width="36.85546875" customWidth="1"/>
  </cols>
  <sheetData>
    <row r="3" spans="2:6" x14ac:dyDescent="0.2">
      <c r="B3" s="91" t="s">
        <v>64</v>
      </c>
      <c r="C3" s="92"/>
    </row>
    <row r="4" spans="2:6" ht="81.75" customHeight="1" thickBot="1" x14ac:dyDescent="0.25">
      <c r="B4" s="48" t="s">
        <v>65</v>
      </c>
      <c r="C4" s="49" t="s">
        <v>66</v>
      </c>
      <c r="F4" s="59" t="s">
        <v>72</v>
      </c>
    </row>
    <row r="5" spans="2:6" ht="62.25" thickTop="1" thickBot="1" x14ac:dyDescent="0.25">
      <c r="B5" s="50" t="s">
        <v>67</v>
      </c>
      <c r="C5" s="51">
        <v>4.7399999999999998E-2</v>
      </c>
    </row>
    <row r="6" spans="2:6" ht="21.75" thickTop="1" thickBot="1" x14ac:dyDescent="0.25">
      <c r="B6" s="50">
        <v>2022</v>
      </c>
      <c r="C6" s="52" t="s">
        <v>68</v>
      </c>
    </row>
    <row r="7" spans="2:6" ht="21.75" thickTop="1" thickBot="1" x14ac:dyDescent="0.25">
      <c r="B7" s="50">
        <v>2021</v>
      </c>
      <c r="C7" s="51">
        <v>2.01E-2</v>
      </c>
    </row>
    <row r="8" spans="2:6" ht="21.75" thickTop="1" thickBot="1" x14ac:dyDescent="0.25">
      <c r="B8" s="50">
        <v>2020</v>
      </c>
      <c r="C8" s="51">
        <v>3.2800000000000003E-2</v>
      </c>
    </row>
    <row r="9" spans="2:6" ht="13.5" thickTop="1" x14ac:dyDescent="0.2"/>
    <row r="12" spans="2:6" ht="405" x14ac:dyDescent="0.2">
      <c r="B12" s="53" t="s">
        <v>69</v>
      </c>
      <c r="F12" s="59" t="s">
        <v>73</v>
      </c>
    </row>
    <row r="13" spans="2:6" ht="20.25" x14ac:dyDescent="0.2">
      <c r="B13" s="53"/>
    </row>
    <row r="14" spans="2:6" ht="20.25" x14ac:dyDescent="0.2">
      <c r="B14" s="93" t="s">
        <v>70</v>
      </c>
      <c r="C14" s="92"/>
    </row>
    <row r="15" spans="2:6" ht="13.5" thickBot="1" x14ac:dyDescent="0.25">
      <c r="B15" s="54" t="s">
        <v>65</v>
      </c>
      <c r="C15" s="55" t="s">
        <v>66</v>
      </c>
    </row>
    <row r="16" spans="2:6" ht="14.25" thickTop="1" thickBot="1" x14ac:dyDescent="0.25">
      <c r="B16" s="56" t="s">
        <v>67</v>
      </c>
      <c r="C16" s="57">
        <v>4.87E-2</v>
      </c>
    </row>
    <row r="17" spans="2:3" ht="14.25" thickTop="1" thickBot="1" x14ac:dyDescent="0.25">
      <c r="B17" s="56">
        <v>2022</v>
      </c>
      <c r="C17" s="58" t="s">
        <v>71</v>
      </c>
    </row>
    <row r="18" spans="2:3" ht="14.25" thickTop="1" thickBot="1" x14ac:dyDescent="0.25">
      <c r="B18" s="56">
        <v>2021</v>
      </c>
      <c r="C18" s="57">
        <v>1.77E-2</v>
      </c>
    </row>
    <row r="19" spans="2:3" ht="14.25" thickTop="1" thickBot="1" x14ac:dyDescent="0.25">
      <c r="B19" s="56">
        <v>2020</v>
      </c>
      <c r="C19" s="57">
        <v>1.9699999999999999E-2</v>
      </c>
    </row>
    <row r="20" spans="2:3" ht="14.25" thickTop="1" thickBot="1" x14ac:dyDescent="0.25">
      <c r="B20" s="56">
        <v>2019</v>
      </c>
      <c r="C20" s="57">
        <v>2.4899999999999999E-2</v>
      </c>
    </row>
    <row r="21" spans="2:3" ht="13.5" thickTop="1" x14ac:dyDescent="0.2"/>
  </sheetData>
  <mergeCells count="2">
    <mergeCell ref="B3:C3"/>
    <mergeCell ref="B14:C14"/>
  </mergeCells>
  <hyperlinks>
    <hyperlink ref="F4" r:id="rId1" display="https://www.nza.nl/documenten/vragen-en-antwoorden/wat-is-het-prijsindexcijfer-voor-personele-kosten" xr:uid="{D2AB0AB2-88A1-4E37-BB63-44DD046355A0}"/>
    <hyperlink ref="F12" r:id="rId2" xr:uid="{7A722BD9-0B87-4A2B-9A00-1AEEF7074EA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tarieven</vt:lpstr>
      <vt:lpstr>cijfers OVA</vt:lpstr>
      <vt:lpstr>Blad3</vt:lpstr>
    </vt:vector>
  </TitlesOfParts>
  <Company>Gemeente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Helma Steketee</dc:creator>
  <cp:lastModifiedBy>Roel Slootmans</cp:lastModifiedBy>
  <dcterms:created xsi:type="dcterms:W3CDTF">2019-05-01T13:24:30Z</dcterms:created>
  <dcterms:modified xsi:type="dcterms:W3CDTF">2022-12-05T11:14:53Z</dcterms:modified>
</cp:coreProperties>
</file>